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m01040-s-s33\◆130新施設管理課共有\000.課共有\01.契約関係\02.年度末契約＆契約管理課依頼分\■H26～　年度末契約\R4年度末契約【契約依頼書・仕様書・積算書】\002　債務負担外\009　自衛消防訓練実地指導業務\HP\"/>
    </mc:Choice>
  </mc:AlternateContent>
  <xr:revisionPtr revIDLastSave="0" documentId="13_ncr:1_{51247ABB-9DB1-4910-AAFD-02FEFE6EC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書別紙　算出書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1" l="1"/>
  <c r="H18" i="51" s="1"/>
  <c r="E20" i="51" l="1"/>
  <c r="H20" i="51" s="1"/>
  <c r="E19" i="51"/>
  <c r="H19" i="51" s="1"/>
  <c r="H21" i="51" l="1"/>
  <c r="E8" i="51" l="1"/>
  <c r="H8" i="51" s="1"/>
  <c r="E9" i="51" l="1"/>
  <c r="H9" i="51" s="1"/>
  <c r="E10" i="51" l="1"/>
  <c r="H10" i="51" s="1"/>
  <c r="H11" i="51" s="1"/>
  <c r="H23" i="51" s="1"/>
  <c r="H25" i="51" s="1"/>
</calcChain>
</file>

<file path=xl/sharedStrings.xml><?xml version="1.0" encoding="utf-8"?>
<sst xmlns="http://schemas.openxmlformats.org/spreadsheetml/2006/main" count="43" uniqueCount="25">
  <si>
    <t>基準単価の額</t>
    <rPh sb="0" eb="2">
      <t>キジュン</t>
    </rPh>
    <rPh sb="2" eb="4">
      <t>タンカ</t>
    </rPh>
    <rPh sb="5" eb="6">
      <t>ガク</t>
    </rPh>
    <phoneticPr fontId="1"/>
  </si>
  <si>
    <t>項目</t>
    <rPh sb="0" eb="2">
      <t>コウモク</t>
    </rPh>
    <phoneticPr fontId="1"/>
  </si>
  <si>
    <t>1件あたり</t>
    <rPh sb="1" eb="2">
      <t>ケン</t>
    </rPh>
    <phoneticPr fontId="1"/>
  </si>
  <si>
    <t>固定費</t>
    <rPh sb="0" eb="3">
      <t>コテイヒ</t>
    </rPh>
    <phoneticPr fontId="1"/>
  </si>
  <si>
    <t>単位</t>
    <rPh sb="0" eb="2">
      <t>タンイ</t>
    </rPh>
    <phoneticPr fontId="1"/>
  </si>
  <si>
    <t>契約単価</t>
    <rPh sb="0" eb="2">
      <t>ケイヤク</t>
    </rPh>
    <rPh sb="2" eb="4">
      <t>タンカ</t>
    </rPh>
    <phoneticPr fontId="1"/>
  </si>
  <si>
    <t>単価設定比率</t>
    <rPh sb="0" eb="2">
      <t>タンカ</t>
    </rPh>
    <rPh sb="2" eb="4">
      <t>セッテイ</t>
    </rPh>
    <rPh sb="4" eb="6">
      <t>ヒリツ</t>
    </rPh>
    <phoneticPr fontId="1"/>
  </si>
  <si>
    <t>年額</t>
    <rPh sb="0" eb="2">
      <t>ネンガク</t>
    </rPh>
    <phoneticPr fontId="1"/>
  </si>
  <si>
    <t>※</t>
    <phoneticPr fontId="1"/>
  </si>
  <si>
    <t/>
  </si>
  <si>
    <t>変動分</t>
    <rPh sb="0" eb="2">
      <t>ヘンドウ</t>
    </rPh>
    <rPh sb="2" eb="3">
      <t>ブン</t>
    </rPh>
    <phoneticPr fontId="1"/>
  </si>
  <si>
    <t>事前作業分</t>
    <rPh sb="0" eb="2">
      <t>ジゼン</t>
    </rPh>
    <rPh sb="2" eb="4">
      <t>サギョウ</t>
    </rPh>
    <rPh sb="4" eb="5">
      <t>ブン</t>
    </rPh>
    <phoneticPr fontId="1"/>
  </si>
  <si>
    <t>当日・事後作業分</t>
    <rPh sb="0" eb="2">
      <t>トウジツ</t>
    </rPh>
    <rPh sb="3" eb="5">
      <t>ジゴ</t>
    </rPh>
    <rPh sb="5" eb="7">
      <t>サギョウ</t>
    </rPh>
    <rPh sb="7" eb="8">
      <t>ブン</t>
    </rPh>
    <phoneticPr fontId="1"/>
  </si>
  <si>
    <t>自衛消防訓練実地指導業務　　算出書</t>
    <rPh sb="0" eb="10">
      <t>ジエイショウボウクンレンジッチシドウ</t>
    </rPh>
    <rPh sb="10" eb="12">
      <t>ギョウム</t>
    </rPh>
    <rPh sb="14" eb="16">
      <t>サンシュツ</t>
    </rPh>
    <rPh sb="16" eb="17">
      <t>ショ</t>
    </rPh>
    <phoneticPr fontId="1"/>
  </si>
  <si>
    <t>予定数量</t>
    <rPh sb="0" eb="2">
      <t>ヨテイ</t>
    </rPh>
    <rPh sb="2" eb="4">
      <t>スウリョウ</t>
    </rPh>
    <phoneticPr fontId="1"/>
  </si>
  <si>
    <t>金額</t>
    <rPh sb="0" eb="2">
      <t>キンガク</t>
    </rPh>
    <phoneticPr fontId="1"/>
  </si>
  <si>
    <t>-</t>
    <phoneticPr fontId="1"/>
  </si>
  <si>
    <t>　契約単価は、基準単価に項目ごとの単価設定比率を乗じた金額（1円未満の端数があるときは、その端数金額は切り上げること。）に消費税及び地方消費税の額を加算した額（1円未満の端数があるときは、その端数金額を切り捨てること。）とする。</t>
    <phoneticPr fontId="1"/>
  </si>
  <si>
    <t>　本書は、入札書に添付し、割印をすること。なお、代理人が入札する場合は、代理人の印かんにより割印すること。</t>
    <rPh sb="1" eb="3">
      <t>ホンショ</t>
    </rPh>
    <rPh sb="5" eb="8">
      <t>ニュウサツショ</t>
    </rPh>
    <rPh sb="9" eb="11">
      <t>テンプ</t>
    </rPh>
    <rPh sb="13" eb="15">
      <t>ワリイン</t>
    </rPh>
    <rPh sb="24" eb="27">
      <t>ダイリニン</t>
    </rPh>
    <rPh sb="28" eb="30">
      <t>ニュウサツ</t>
    </rPh>
    <rPh sb="32" eb="34">
      <t>バアイ</t>
    </rPh>
    <rPh sb="36" eb="39">
      <t>ダイリニン</t>
    </rPh>
    <rPh sb="40" eb="41">
      <t>イン</t>
    </rPh>
    <rPh sb="46" eb="48">
      <t>ワリイン</t>
    </rPh>
    <phoneticPr fontId="1"/>
  </si>
  <si>
    <t>入札金額（③×100/110）</t>
    <rPh sb="0" eb="2">
      <t>ニュウサツ</t>
    </rPh>
    <rPh sb="2" eb="4">
      <t>キンガク</t>
    </rPh>
    <phoneticPr fontId="1"/>
  </si>
  <si>
    <t>　１　消防局指定防火管理対象物及び実地指導要請対象物</t>
    <rPh sb="3" eb="5">
      <t>ショウボウ</t>
    </rPh>
    <rPh sb="5" eb="6">
      <t>キョク</t>
    </rPh>
    <rPh sb="6" eb="8">
      <t>シテイ</t>
    </rPh>
    <rPh sb="8" eb="10">
      <t>ボウカ</t>
    </rPh>
    <rPh sb="10" eb="12">
      <t>カンリ</t>
    </rPh>
    <rPh sb="12" eb="15">
      <t>タイショウブツ</t>
    </rPh>
    <rPh sb="15" eb="16">
      <t>オヨ</t>
    </rPh>
    <rPh sb="17" eb="19">
      <t>ジッチ</t>
    </rPh>
    <rPh sb="19" eb="21">
      <t>シドウ</t>
    </rPh>
    <rPh sb="21" eb="23">
      <t>ヨウセイ</t>
    </rPh>
    <rPh sb="23" eb="26">
      <t>タイショウブツ</t>
    </rPh>
    <phoneticPr fontId="1"/>
  </si>
  <si>
    <t>　２　消防局指定防災管理対象物　</t>
    <rPh sb="3" eb="5">
      <t>ショウボウ</t>
    </rPh>
    <rPh sb="5" eb="6">
      <t>キョク</t>
    </rPh>
    <rPh sb="6" eb="8">
      <t>シテイ</t>
    </rPh>
    <rPh sb="8" eb="10">
      <t>ボウサイ</t>
    </rPh>
    <rPh sb="10" eb="12">
      <t>カンリ</t>
    </rPh>
    <rPh sb="12" eb="15">
      <t>タイショウブツ</t>
    </rPh>
    <phoneticPr fontId="1"/>
  </si>
  <si>
    <t>小計･･･①</t>
    <rPh sb="0" eb="2">
      <t>ショウケイ</t>
    </rPh>
    <phoneticPr fontId="1"/>
  </si>
  <si>
    <t>小計･･･②</t>
    <rPh sb="0" eb="2">
      <t>ショウケイ</t>
    </rPh>
    <phoneticPr fontId="1"/>
  </si>
  <si>
    <t>合計金額･･･③（①＋②）</t>
    <rPh sb="0" eb="2">
      <t>ゴウケイ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</si>
</sst>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0_);[Red]\(#,##0.0000\)"/>
    <numFmt numFmtId="177" formatCode="0.0000_);[Red]\(0.0000\)"/>
    <numFmt numFmtId="178" formatCode="#,##0&quot;円&quot;"/>
    <numFmt numFmtId="179" formatCode="#,###&quot;円&quot;"/>
    <numFmt numFmtId="180" formatCode="#,###&quot;件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1" xfId="1" applyNumberFormat="1" applyFont="1" applyFill="1" applyBorder="1" applyAlignment="1">
      <alignment horizontal="right" vertical="center"/>
    </xf>
    <xf numFmtId="0" fontId="3" fillId="0" borderId="0" xfId="0" quotePrefix="1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textRotation="255"/>
    </xf>
    <xf numFmtId="0" fontId="4" fillId="0" borderId="10" xfId="0" applyFont="1" applyFill="1" applyBorder="1" applyAlignment="1">
      <alignment horizontal="center" vertical="center" wrapText="1" shrinkToFit="1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 shrinkToFit="1"/>
    </xf>
    <xf numFmtId="176" fontId="4" fillId="0" borderId="12" xfId="0" applyNumberFormat="1" applyFont="1" applyFill="1" applyBorder="1" applyAlignment="1">
      <alignment horizontal="right" vertical="center"/>
    </xf>
    <xf numFmtId="0" fontId="3" fillId="0" borderId="4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right" vertical="center" indent="1"/>
    </xf>
    <xf numFmtId="177" fontId="4" fillId="0" borderId="0" xfId="0" applyNumberFormat="1" applyFont="1" applyBorder="1" applyAlignment="1">
      <alignment horizontal="right" vertical="center" indent="1"/>
    </xf>
    <xf numFmtId="179" fontId="4" fillId="0" borderId="9" xfId="0" applyNumberFormat="1" applyFont="1" applyBorder="1">
      <alignment vertical="center"/>
    </xf>
    <xf numFmtId="179" fontId="4" fillId="0" borderId="13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0" fontId="4" fillId="0" borderId="1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179" fontId="4" fillId="0" borderId="14" xfId="0" applyNumberFormat="1" applyFont="1" applyBorder="1">
      <alignment vertical="center"/>
    </xf>
    <xf numFmtId="179" fontId="4" fillId="0" borderId="10" xfId="0" applyNumberFormat="1" applyFont="1" applyFill="1" applyBorder="1" applyAlignment="1">
      <alignment horizontal="right" vertical="center"/>
    </xf>
    <xf numFmtId="179" fontId="4" fillId="0" borderId="1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80" fontId="4" fillId="0" borderId="9" xfId="0" applyNumberFormat="1" applyFont="1" applyBorder="1" applyAlignment="1">
      <alignment vertical="center"/>
    </xf>
    <xf numFmtId="180" fontId="4" fillId="0" borderId="13" xfId="0" applyNumberFormat="1" applyFont="1" applyBorder="1" applyAlignment="1">
      <alignment vertical="center"/>
    </xf>
    <xf numFmtId="180" fontId="4" fillId="0" borderId="9" xfId="0" applyNumberFormat="1" applyFont="1" applyBorder="1">
      <alignment vertical="center"/>
    </xf>
    <xf numFmtId="180" fontId="4" fillId="0" borderId="13" xfId="0" applyNumberFormat="1" applyFont="1" applyBorder="1">
      <alignment vertical="center"/>
    </xf>
    <xf numFmtId="179" fontId="4" fillId="0" borderId="1" xfId="1" applyNumberFormat="1" applyFont="1" applyFill="1" applyBorder="1" applyAlignment="1">
      <alignment horizontal="right" vertical="center"/>
    </xf>
    <xf numFmtId="179" fontId="4" fillId="0" borderId="16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179" fontId="4" fillId="0" borderId="1" xfId="0" applyNumberFormat="1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179" fontId="4" fillId="0" borderId="19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29</xdr:row>
      <xdr:rowOff>112941</xdr:rowOff>
    </xdr:from>
    <xdr:to>
      <xdr:col>5</xdr:col>
      <xdr:colOff>506185</xdr:colOff>
      <xdr:row>35</xdr:row>
      <xdr:rowOff>121106</xdr:rowOff>
    </xdr:to>
    <xdr:sp macro="" textlink="">
      <xdr:nvSpPr>
        <xdr:cNvPr id="4" name="円弧 3">
          <a:extLst>
            <a:ext uri="{FF2B5EF4-FFF2-40B4-BE49-F238E27FC236}">
              <a16:creationId xmlns:a16="http://schemas.microsoft.com/office/drawing/2014/main" id="{3173DC6F-F061-471F-81E4-BEA97B0A5D40}"/>
            </a:ext>
          </a:extLst>
        </xdr:cNvPr>
        <xdr:cNvSpPr/>
      </xdr:nvSpPr>
      <xdr:spPr>
        <a:xfrm rot="21435543">
          <a:off x="2857499" y="8704491"/>
          <a:ext cx="1268186" cy="1094015"/>
        </a:xfrm>
        <a:prstGeom prst="arc">
          <a:avLst>
            <a:gd name="adj1" fmla="val 16939944"/>
            <a:gd name="adj2" fmla="val 51789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877029</xdr:colOff>
      <xdr:row>31</xdr:row>
      <xdr:rowOff>39640</xdr:rowOff>
    </xdr:from>
    <xdr:ext cx="451406" cy="496290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8563751-E5FA-41A5-A281-52F2CE65938D}"/>
            </a:ext>
          </a:extLst>
        </xdr:cNvPr>
        <xdr:cNvSpPr/>
      </xdr:nvSpPr>
      <xdr:spPr>
        <a:xfrm>
          <a:off x="3448779" y="8993140"/>
          <a:ext cx="451406" cy="496290"/>
        </a:xfrm>
        <a:prstGeom prst="rect">
          <a:avLst/>
        </a:prstGeom>
        <a:noFill/>
      </xdr:spPr>
      <xdr:txBody>
        <a:bodyPr vert="eaVert" wrap="non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割印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abSelected="1" view="pageLayout" topLeftCell="A16" zoomScaleNormal="100" workbookViewId="0">
      <selection activeCell="D37" sqref="D36:D37"/>
    </sheetView>
  </sheetViews>
  <sheetFormatPr defaultColWidth="9" defaultRowHeight="14.25" x14ac:dyDescent="0.15"/>
  <cols>
    <col min="1" max="1" width="2.375" style="1" customWidth="1"/>
    <col min="2" max="2" width="4.25" style="2" customWidth="1"/>
    <col min="3" max="3" width="14" style="1" customWidth="1"/>
    <col min="4" max="4" width="14.125" style="1" customWidth="1"/>
    <col min="5" max="5" width="14.75" style="1" customWidth="1"/>
    <col min="6" max="6" width="13.75" style="1" customWidth="1"/>
    <col min="7" max="7" width="10.25" style="3" customWidth="1"/>
    <col min="8" max="8" width="17.5" style="1" customWidth="1"/>
    <col min="9" max="16384" width="9" style="1"/>
  </cols>
  <sheetData>
    <row r="1" spans="1:8" ht="31.35" customHeight="1" x14ac:dyDescent="0.15">
      <c r="A1" s="53" t="s">
        <v>13</v>
      </c>
      <c r="B1" s="53"/>
      <c r="C1" s="53"/>
      <c r="D1" s="53"/>
      <c r="E1" s="53"/>
      <c r="F1" s="53"/>
      <c r="G1" s="53"/>
      <c r="H1" s="53"/>
    </row>
    <row r="2" spans="1:8" ht="24" customHeight="1" x14ac:dyDescent="0.15">
      <c r="A2" s="20"/>
      <c r="B2" s="20"/>
      <c r="C2" s="20"/>
      <c r="D2" s="20"/>
      <c r="E2" s="20"/>
      <c r="F2" s="20"/>
    </row>
    <row r="3" spans="1:8" x14ac:dyDescent="0.15">
      <c r="A3" s="59" t="s">
        <v>20</v>
      </c>
      <c r="B3" s="59"/>
      <c r="C3" s="59"/>
      <c r="D3" s="59"/>
      <c r="E3" s="59"/>
      <c r="F3" s="59"/>
    </row>
    <row r="4" spans="1:8" ht="21.4" customHeight="1" x14ac:dyDescent="0.15">
      <c r="C4" s="4"/>
      <c r="D4" s="4"/>
      <c r="E4" s="5"/>
    </row>
    <row r="5" spans="1:8" ht="31.35" customHeight="1" x14ac:dyDescent="0.15">
      <c r="B5" s="1"/>
      <c r="D5" s="6" t="s">
        <v>0</v>
      </c>
      <c r="E5" s="45">
        <v>2900</v>
      </c>
      <c r="F5" s="8" t="s">
        <v>9</v>
      </c>
    </row>
    <row r="7" spans="1:8" ht="28.5" customHeight="1" x14ac:dyDescent="0.15">
      <c r="B7" s="60" t="s">
        <v>1</v>
      </c>
      <c r="C7" s="60"/>
      <c r="D7" s="9" t="s">
        <v>4</v>
      </c>
      <c r="E7" s="10" t="s">
        <v>5</v>
      </c>
      <c r="F7" s="51" t="s">
        <v>6</v>
      </c>
      <c r="G7" s="23" t="s">
        <v>14</v>
      </c>
      <c r="H7" s="23" t="s">
        <v>15</v>
      </c>
    </row>
    <row r="8" spans="1:8" ht="28.5" customHeight="1" x14ac:dyDescent="0.15">
      <c r="A8" s="11"/>
      <c r="B8" s="61" t="s">
        <v>10</v>
      </c>
      <c r="C8" s="34" t="s">
        <v>11</v>
      </c>
      <c r="D8" s="12" t="s">
        <v>2</v>
      </c>
      <c r="E8" s="38">
        <f>ROUNDDOWN((ROUNDUP($E$5*F8,0))*1.1,0)</f>
        <v>18465</v>
      </c>
      <c r="F8" s="13">
        <v>5.7884000000000002</v>
      </c>
      <c r="G8" s="41">
        <v>733</v>
      </c>
      <c r="H8" s="31">
        <f>E8*G8</f>
        <v>13534845</v>
      </c>
    </row>
    <row r="9" spans="1:8" ht="28.5" customHeight="1" x14ac:dyDescent="0.15">
      <c r="A9" s="11"/>
      <c r="B9" s="62"/>
      <c r="C9" s="35" t="s">
        <v>12</v>
      </c>
      <c r="D9" s="14" t="s">
        <v>2</v>
      </c>
      <c r="E9" s="39">
        <f t="shared" ref="E9" si="0">ROUNDDOWN(ROUNDUP($E$5*F9,0)*1.1,0)</f>
        <v>32585</v>
      </c>
      <c r="F9" s="15">
        <v>10.214700000000001</v>
      </c>
      <c r="G9" s="42">
        <v>733</v>
      </c>
      <c r="H9" s="32">
        <f>E9*G9</f>
        <v>23884805</v>
      </c>
    </row>
    <row r="10" spans="1:8" ht="28.5" customHeight="1" x14ac:dyDescent="0.15">
      <c r="A10" s="16"/>
      <c r="B10" s="63" t="s">
        <v>3</v>
      </c>
      <c r="C10" s="64"/>
      <c r="D10" s="9" t="s">
        <v>7</v>
      </c>
      <c r="E10" s="40">
        <f>ROUNDDOWN(ROUNDUP($E$5*F10,0)*1.1,0)</f>
        <v>4715697</v>
      </c>
      <c r="F10" s="17">
        <v>1478.2751000000001</v>
      </c>
      <c r="G10" s="36" t="s">
        <v>16</v>
      </c>
      <c r="H10" s="31">
        <f>E10</f>
        <v>4715697</v>
      </c>
    </row>
    <row r="11" spans="1:8" ht="28.35" customHeight="1" x14ac:dyDescent="0.15">
      <c r="G11" s="47" t="s">
        <v>22</v>
      </c>
      <c r="H11" s="48">
        <f>SUM(H8:H10)</f>
        <v>42135347</v>
      </c>
    </row>
    <row r="12" spans="1:8" ht="7.35" customHeight="1" x14ac:dyDescent="0.15">
      <c r="G12" s="22"/>
      <c r="H12" s="33"/>
    </row>
    <row r="13" spans="1:8" x14ac:dyDescent="0.15">
      <c r="A13" s="59" t="s">
        <v>21</v>
      </c>
      <c r="B13" s="59"/>
      <c r="C13" s="59"/>
      <c r="D13" s="59"/>
      <c r="E13" s="59"/>
      <c r="F13" s="59"/>
    </row>
    <row r="14" spans="1:8" ht="15.75" customHeight="1" x14ac:dyDescent="0.15">
      <c r="C14" s="4"/>
      <c r="D14" s="4"/>
      <c r="E14" s="5"/>
    </row>
    <row r="15" spans="1:8" ht="31.35" customHeight="1" x14ac:dyDescent="0.15">
      <c r="B15" s="1"/>
      <c r="D15" s="6" t="s">
        <v>0</v>
      </c>
      <c r="E15" s="7"/>
      <c r="F15" s="8" t="s">
        <v>9</v>
      </c>
    </row>
    <row r="17" spans="1:8" ht="28.5" customHeight="1" x14ac:dyDescent="0.15">
      <c r="B17" s="60" t="s">
        <v>1</v>
      </c>
      <c r="C17" s="60"/>
      <c r="D17" s="21" t="s">
        <v>4</v>
      </c>
      <c r="E17" s="10" t="s">
        <v>5</v>
      </c>
      <c r="F17" s="10" t="s">
        <v>6</v>
      </c>
      <c r="G17" s="23" t="s">
        <v>14</v>
      </c>
      <c r="H17" s="23" t="s">
        <v>15</v>
      </c>
    </row>
    <row r="18" spans="1:8" ht="28.5" customHeight="1" x14ac:dyDescent="0.15">
      <c r="A18" s="11"/>
      <c r="B18" s="61" t="s">
        <v>10</v>
      </c>
      <c r="C18" s="34" t="s">
        <v>11</v>
      </c>
      <c r="D18" s="12" t="s">
        <v>2</v>
      </c>
      <c r="E18" s="38">
        <f>ROUNDDOWN((ROUNDUP($E$15*F18,0))*1.1,0)</f>
        <v>0</v>
      </c>
      <c r="F18" s="13">
        <v>9.0336999999999996</v>
      </c>
      <c r="G18" s="43">
        <v>22</v>
      </c>
      <c r="H18" s="31">
        <f>E18*G18</f>
        <v>0</v>
      </c>
    </row>
    <row r="19" spans="1:8" ht="28.5" customHeight="1" x14ac:dyDescent="0.15">
      <c r="A19" s="11"/>
      <c r="B19" s="62"/>
      <c r="C19" s="35" t="s">
        <v>12</v>
      </c>
      <c r="D19" s="14" t="s">
        <v>2</v>
      </c>
      <c r="E19" s="39">
        <f>ROUNDDOWN(ROUNDUP($E$15*F19,0)*1.1,0)</f>
        <v>0</v>
      </c>
      <c r="F19" s="15">
        <v>12.527699999999999</v>
      </c>
      <c r="G19" s="44">
        <v>22</v>
      </c>
      <c r="H19" s="32">
        <f>E19*G19</f>
        <v>0</v>
      </c>
    </row>
    <row r="20" spans="1:8" ht="28.5" customHeight="1" x14ac:dyDescent="0.15">
      <c r="A20" s="16"/>
      <c r="B20" s="63" t="s">
        <v>3</v>
      </c>
      <c r="C20" s="64"/>
      <c r="D20" s="21" t="s">
        <v>7</v>
      </c>
      <c r="E20" s="40">
        <f>ROUNDDOWN(ROUNDUP($E$15*F20,0)*1.1,0)</f>
        <v>0</v>
      </c>
      <c r="F20" s="17">
        <v>65.473200000000006</v>
      </c>
      <c r="G20" s="36" t="s">
        <v>16</v>
      </c>
      <c r="H20" s="31">
        <f>E20</f>
        <v>0</v>
      </c>
    </row>
    <row r="21" spans="1:8" ht="28.5" customHeight="1" x14ac:dyDescent="0.15">
      <c r="A21" s="3"/>
      <c r="B21" s="24"/>
      <c r="C21" s="24"/>
      <c r="D21" s="25"/>
      <c r="E21" s="26"/>
      <c r="F21" s="27"/>
      <c r="G21" s="47" t="s">
        <v>23</v>
      </c>
      <c r="H21" s="48">
        <f>SUM(H18:H20)</f>
        <v>0</v>
      </c>
    </row>
    <row r="22" spans="1:8" ht="21" customHeight="1" x14ac:dyDescent="0.15">
      <c r="A22" s="18"/>
      <c r="B22" s="18"/>
      <c r="C22" s="18"/>
      <c r="D22" s="28"/>
      <c r="E22" s="29"/>
      <c r="F22" s="30"/>
    </row>
    <row r="23" spans="1:8" ht="26.25" customHeight="1" thickBot="1" x14ac:dyDescent="0.2">
      <c r="A23" s="18"/>
      <c r="B23" s="18"/>
      <c r="C23" s="18"/>
      <c r="D23" s="28"/>
      <c r="E23" s="54" t="s">
        <v>24</v>
      </c>
      <c r="F23" s="55"/>
      <c r="G23" s="55"/>
      <c r="H23" s="46">
        <f>H11+H21</f>
        <v>42135347</v>
      </c>
    </row>
    <row r="24" spans="1:8" ht="4.5" customHeight="1" thickBot="1" x14ac:dyDescent="0.2">
      <c r="A24" s="18"/>
      <c r="B24" s="18"/>
      <c r="C24" s="18"/>
      <c r="D24" s="28"/>
      <c r="E24" s="49"/>
      <c r="F24" s="49"/>
      <c r="G24" s="49"/>
      <c r="H24" s="50"/>
    </row>
    <row r="25" spans="1:8" ht="26.25" customHeight="1" thickBot="1" x14ac:dyDescent="0.2">
      <c r="A25" s="18"/>
      <c r="B25" s="18"/>
      <c r="C25" s="18"/>
      <c r="D25" s="28"/>
      <c r="E25" s="56" t="s">
        <v>19</v>
      </c>
      <c r="F25" s="57"/>
      <c r="G25" s="58"/>
      <c r="H25" s="37">
        <f>ROUNDDOWN(H23*100/110,0)</f>
        <v>38304860</v>
      </c>
    </row>
    <row r="26" spans="1:8" ht="14.65" customHeight="1" x14ac:dyDescent="0.15">
      <c r="A26" s="18"/>
      <c r="B26" s="18"/>
      <c r="C26" s="18"/>
      <c r="D26" s="28"/>
      <c r="E26" s="29"/>
      <c r="F26" s="30"/>
    </row>
    <row r="27" spans="1:8" ht="46.35" customHeight="1" x14ac:dyDescent="0.15">
      <c r="A27" s="19" t="s">
        <v>8</v>
      </c>
      <c r="B27" s="52" t="s">
        <v>17</v>
      </c>
      <c r="C27" s="52"/>
      <c r="D27" s="52"/>
      <c r="E27" s="52"/>
      <c r="F27" s="52"/>
      <c r="G27" s="52"/>
      <c r="H27" s="52"/>
    </row>
    <row r="28" spans="1:8" ht="33.950000000000003" customHeight="1" x14ac:dyDescent="0.15">
      <c r="A28" s="19" t="s">
        <v>8</v>
      </c>
      <c r="B28" s="52" t="s">
        <v>18</v>
      </c>
      <c r="C28" s="52"/>
      <c r="D28" s="52"/>
      <c r="E28" s="52"/>
      <c r="F28" s="52"/>
      <c r="G28" s="52"/>
      <c r="H28" s="52"/>
    </row>
  </sheetData>
  <mergeCells count="13">
    <mergeCell ref="B28:H28"/>
    <mergeCell ref="A1:H1"/>
    <mergeCell ref="E23:G23"/>
    <mergeCell ref="E25:G25"/>
    <mergeCell ref="A13:F13"/>
    <mergeCell ref="B17:C17"/>
    <mergeCell ref="B18:B19"/>
    <mergeCell ref="B20:C20"/>
    <mergeCell ref="B7:C7"/>
    <mergeCell ref="B8:B9"/>
    <mergeCell ref="B10:C10"/>
    <mergeCell ref="A3:F3"/>
    <mergeCell ref="B27:H27"/>
  </mergeCells>
  <phoneticPr fontId="1"/>
  <pageMargins left="0.59055118110236227" right="0.39370078740157483" top="0.66" bottom="0.74803149606299213" header="0.31496062992125984" footer="0.31496062992125984"/>
  <pageSetup paperSize="9" scale="99" orientation="portrait" horizontalDpi="4294967294" r:id="rId1"/>
  <headerFooter>
    <oddHeader>&amp;R入札書別紙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入札書別紙　算出書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中井　健勝</dc:creator>
  <cp:lastModifiedBy>森木 直也</cp:lastModifiedBy>
  <cp:lastPrinted>2023-03-17T04:38:57Z</cp:lastPrinted>
  <dcterms:created xsi:type="dcterms:W3CDTF">2019-10-08T08:40:40Z</dcterms:created>
  <dcterms:modified xsi:type="dcterms:W3CDTF">2023-03-17T05:19:28Z</dcterms:modified>
</cp:coreProperties>
</file>